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40" tabRatio="670" activeTab="0"/>
  </bookViews>
  <sheets>
    <sheet name="CONBS" sheetId="1" r:id="rId1"/>
    <sheet name="CONPL" sheetId="2" r:id="rId2"/>
    <sheet name="CONCF" sheetId="3" r:id="rId3"/>
    <sheet name="CONEQ" sheetId="4" r:id="rId4"/>
    <sheet name="GT_Custom" sheetId="5" state="hidden" r:id="rId5"/>
  </sheets>
  <definedNames>
    <definedName name="_xlnm.Print_Area" localSheetId="0">'CONBS'!$A$1:$E$57</definedName>
    <definedName name="_xlnm.Print_Area" localSheetId="3">'CONEQ'!$A$1:$H$49</definedName>
    <definedName name="_xlnm.Print_Area" localSheetId="1">'CONPL'!$A$1:$F$44</definedName>
    <definedName name="Z_25F6A28F_7E19_4326_B0D4_B327C8255BE4_.wvu.PrintArea" localSheetId="0" hidden="1">'CONBS'!$A$1:$E$57</definedName>
    <definedName name="Z_25F6A28F_7E19_4326_B0D4_B327C8255BE4_.wvu.PrintArea" localSheetId="1" hidden="1">'CONPL'!$A$1:$F$44</definedName>
  </definedNames>
  <calcPr fullCalcOnLoad="1"/>
</workbook>
</file>

<file path=xl/sharedStrings.xml><?xml version="1.0" encoding="utf-8"?>
<sst xmlns="http://schemas.openxmlformats.org/spreadsheetml/2006/main" count="195" uniqueCount="144">
  <si>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</si>
  <si>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</si>
  <si>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</si>
  <si>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</si>
  <si>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</si>
  <si>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</si>
  <si>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</si>
  <si>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</si>
  <si>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</si>
  <si>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</si>
  <si>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</si>
  <si>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</si>
  <si>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</si>
  <si>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</si>
  <si>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</si>
  <si>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</si>
  <si>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</si>
  <si>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</si>
  <si>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</si>
  <si>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</si>
  <si>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</si>
  <si>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</si>
  <si>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</si>
  <si>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</si>
  <si>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</si>
  <si>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</si>
  <si>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</si>
  <si>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</si>
  <si>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</si>
  <si>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</si>
  <si>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</si>
  <si>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</si>
  <si>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Operating profit before changes in working capital</t>
  </si>
  <si>
    <t>Changes in working capital :-</t>
  </si>
  <si>
    <t>Net change in current assests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</si>
  <si>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</si>
  <si>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</si>
  <si>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</si>
  <si>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</si>
  <si>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</si>
  <si>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</si>
  <si>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</si>
  <si>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</si>
  <si>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</si>
  <si>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</si>
  <si>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Current Qtr ended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</si>
  <si>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</si>
  <si>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</si>
  <si>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</si>
  <si>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</si>
  <si>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</si>
  <si>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</si>
  <si>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</si>
  <si>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</si>
  <si>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</si>
  <si>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</si>
  <si>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</si>
  <si>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</si>
  <si>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</si>
  <si>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</si>
  <si>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</si>
  <si>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</si>
  <si>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</si>
  <si>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</si>
  <si>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</si>
  <si>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</si>
  <si>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</si>
  <si>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</si>
  <si>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</si>
  <si>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</si>
  <si>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</si>
  <si>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</si>
  <si>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</si>
  <si>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</si>
  <si>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</si>
  <si>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</si>
  <si>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</si>
  <si>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</si>
  <si>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</si>
  <si>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</si>
  <si>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As at 31 March 2006</t>
  </si>
  <si>
    <t>31 March 2006</t>
  </si>
  <si>
    <t>31 December 2005</t>
  </si>
  <si>
    <t>Total equity</t>
  </si>
  <si>
    <t>Equity attributable to equity holders of the parent</t>
  </si>
  <si>
    <t>statements for the year ended 31 December 2005 and the accompanying explanatory notes attached to the</t>
  </si>
  <si>
    <t>Note</t>
  </si>
  <si>
    <t>For the period ended 31st March 2006</t>
  </si>
  <si>
    <t>3 months</t>
  </si>
  <si>
    <t>31st Mar</t>
  </si>
  <si>
    <t>Cost of sales</t>
  </si>
  <si>
    <t>Gross profit</t>
  </si>
  <si>
    <t>Other income</t>
  </si>
  <si>
    <t>Administrative expenses</t>
  </si>
  <si>
    <t>Other expenses</t>
  </si>
  <si>
    <t>Profit/(Loss) before tax</t>
  </si>
  <si>
    <t>Profit/(Loss) for the period</t>
  </si>
  <si>
    <t>Attributable to:</t>
  </si>
  <si>
    <t>Equity holders of the parent</t>
  </si>
  <si>
    <t>Minority interest</t>
  </si>
  <si>
    <t xml:space="preserve">  to equity holders of the parent:</t>
  </si>
  <si>
    <t>Earnings per share attributable</t>
  </si>
  <si>
    <t xml:space="preserve"> Basic (Sen)</t>
  </si>
  <si>
    <t xml:space="preserve"> Diluted (Sen)</t>
  </si>
  <si>
    <t>year ended 31 December 2005 and the accompanying explanatory notes attached to the interim financial statements.</t>
  </si>
  <si>
    <t>3 months ended</t>
  </si>
  <si>
    <t>31 March</t>
  </si>
  <si>
    <t>Minority</t>
  </si>
  <si>
    <t>Interest</t>
  </si>
  <si>
    <t>Equity</t>
  </si>
  <si>
    <t xml:space="preserve">3 months </t>
  </si>
  <si>
    <t>ended 31 March 2005</t>
  </si>
  <si>
    <t xml:space="preserve"> beginning of period</t>
  </si>
  <si>
    <t>ended 31 March 2006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</si>
  <si>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</si>
  <si>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</si>
  <si>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</si>
  <si>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</si>
  <si>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</si>
  <si>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</si>
  <si>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</si>
  <si>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</si>
  <si>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 xml:space="preserve">Taxes refunded </t>
  </si>
  <si>
    <t>Net profit/(loss) for the period</t>
  </si>
  <si>
    <t>Net loss/(profit) for the period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</si>
  <si>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</si>
  <si>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</si>
  <si>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</si>
  <si>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</si>
  <si>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</si>
  <si>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</si>
  <si>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</si>
  <si>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</si>
  <si>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</si>
  <si>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</si>
  <si>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financial statements for the year ended 31 December 2005 and the accompanying explanatory notes</t>
  </si>
  <si>
    <t>Net profit/(loss) before tax</t>
  </si>
  <si>
    <t>Cash generated from/(used in) operations</t>
  </si>
  <si>
    <t>Net cash (used in)/generated from investing activities</t>
  </si>
  <si>
    <t>Net cash used in operating activities</t>
  </si>
  <si>
    <t>Net cash (used in)/ generated from financing activities</t>
  </si>
  <si>
    <t>Net changes in Cash &amp; Cash equivalents</t>
  </si>
  <si>
    <t>Bank overdrafts</t>
  </si>
  <si>
    <t>NET ASSETS PER SHARE (RM)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</si>
</sst>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]#,##0;[&lt;0]\(#,##0\);\-#"/>
    <numFmt numFmtId="165" formatCode="_(* #,##0_);_(* \(#,##0\);_(* &quot;-&quot;??_);_(@_)"/>
    <numFmt numFmtId="166" formatCode="_-* #,##0.00\ _D_M_-;\-* #,##0.00\ _D_M_-;_-* &quot;-&quot;??\ _D_M_-;_-@_-"/>
    <numFmt numFmtId="167" formatCode="_-* #,##0\ _D_M_-;\-* #,##0\ _D_M_-;_-* &quot;-&quot;??\ _D_M_-;_-@_-"/>
    <numFmt numFmtId="168" formatCode="_(* #,##0.00_);_(* \(#,##0.00\);_(* &quot;-&quot;_);_(@_)"/>
    <numFmt numFmtId="169" formatCode="[&gt;0]#,##0.00;[&lt;0]\(#,##0.00\);\-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[&gt;0]#,##0.0;[&lt;0]\(#,##0.0\);\-#.0"/>
    <numFmt numFmtId="176" formatCode="[&gt;0]#,##0.00;[&lt;0]\(#,##0.00\);\-#.00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Alignment="1">
      <alignment/>
    </xf>
    <xf numFmtId="164" fontId="5" fillId="0" borderId="0" xfId="0" applyAlignment="1">
      <alignment/>
    </xf>
    <xf numFmtId="0" fontId="5" fillId="0" borderId="0" xfId="0" applyAlignment="1">
      <alignment/>
    </xf>
    <xf numFmtId="164" fontId="6" fillId="0" borderId="0" xfId="0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 horizontal="right"/>
    </xf>
    <xf numFmtId="164" fontId="6" fillId="0" borderId="0" xfId="0" applyFont="1" applyAlignment="1">
      <alignment horizontal="right"/>
    </xf>
    <xf numFmtId="169" fontId="6" fillId="0" borderId="0" xfId="0" applyAlignment="1">
      <alignment/>
    </xf>
    <xf numFmtId="49" fontId="6" fillId="0" borderId="0" xfId="0" applyNumberFormat="1" applyFont="1" applyAlignment="1">
      <alignment horizontal="right"/>
    </xf>
    <xf numFmtId="164" fontId="6" fillId="0" borderId="0" xfId="0" applyAlignment="1">
      <alignment horizontal="right"/>
    </xf>
    <xf numFmtId="164" fontId="5" fillId="0" borderId="0" xfId="0" applyFont="1" applyAlignment="1">
      <alignment/>
    </xf>
    <xf numFmtId="164" fontId="5" fillId="0" borderId="1" xfId="0" applyAlignment="1">
      <alignment/>
    </xf>
    <xf numFmtId="164" fontId="6" fillId="0" borderId="2" xfId="0" applyAlignment="1">
      <alignment/>
    </xf>
    <xf numFmtId="164" fontId="6" fillId="0" borderId="0" xfId="0" applyFont="1" applyAlignment="1">
      <alignment/>
    </xf>
    <xf numFmtId="164" fontId="6" fillId="0" borderId="3" xfId="0" applyBorder="1" applyAlignment="1">
      <alignment/>
    </xf>
    <xf numFmtId="164" fontId="5" fillId="0" borderId="0" xfId="0" applyBorder="1" applyAlignment="1">
      <alignment/>
    </xf>
    <xf numFmtId="164" fontId="5" fillId="0" borderId="0" xfId="0" applyBorder="1" applyAlignment="1">
      <alignment/>
    </xf>
    <xf numFmtId="164" fontId="6" fillId="0" borderId="4" xfId="0" applyFont="1" applyBorder="1" applyAlignment="1">
      <alignment/>
    </xf>
    <xf numFmtId="43" fontId="5" fillId="0" borderId="0" xfId="15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Font="1" applyAlignment="1">
      <alignment/>
    </xf>
    <xf numFmtId="1" fontId="6" fillId="0" borderId="0" xfId="0" applyFont="1" applyAlignment="1">
      <alignment horizontal="center"/>
    </xf>
    <xf numFmtId="169" fontId="6" fillId="0" borderId="0" xfId="0" applyFont="1" applyAlignment="1">
      <alignment/>
    </xf>
    <xf numFmtId="167" fontId="7" fillId="0" borderId="0" xfId="15" applyNumberFormat="1" applyFont="1" applyAlignment="1">
      <alignment horizontal="center"/>
    </xf>
    <xf numFmtId="167" fontId="0" fillId="0" borderId="0" xfId="15" applyNumberFormat="1" applyAlignment="1">
      <alignment/>
    </xf>
    <xf numFmtId="41" fontId="9" fillId="0" borderId="0" xfId="0" applyNumberFormat="1" applyFont="1" applyAlignment="1">
      <alignment horizontal="right"/>
    </xf>
    <xf numFmtId="41" fontId="9" fillId="0" borderId="0" xfId="15" applyNumberFormat="1" applyFont="1" applyAlignment="1">
      <alignment horizontal="right"/>
    </xf>
    <xf numFmtId="41" fontId="9" fillId="0" borderId="5" xfId="0" applyNumberFormat="1" applyFont="1" applyBorder="1" applyAlignment="1">
      <alignment horizontal="right"/>
    </xf>
    <xf numFmtId="41" fontId="9" fillId="0" borderId="6" xfId="15" applyNumberFormat="1" applyFont="1" applyBorder="1" applyAlignment="1">
      <alignment horizontal="right"/>
    </xf>
    <xf numFmtId="41" fontId="9" fillId="0" borderId="0" xfId="15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7" xfId="15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7" xfId="15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164" fontId="5" fillId="0" borderId="0" xfId="0" applyFont="1" applyBorder="1" applyAlignment="1">
      <alignment/>
    </xf>
    <xf numFmtId="41" fontId="9" fillId="0" borderId="8" xfId="15" applyNumberFormat="1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8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Font="1" applyAlignment="1">
      <alignment/>
    </xf>
    <xf numFmtId="164" fontId="2" fillId="0" borderId="0" xfId="0" applyAlignment="1">
      <alignment horizontal="center"/>
    </xf>
    <xf numFmtId="2" fontId="2" fillId="0" borderId="0" xfId="0" applyAlignment="1">
      <alignment horizontal="center"/>
    </xf>
    <xf numFmtId="164" fontId="1" fillId="0" borderId="0" xfId="0" applyAlignment="1">
      <alignment/>
    </xf>
    <xf numFmtId="164" fontId="1" fillId="0" borderId="0" xfId="0" applyBorder="1" applyAlignment="1">
      <alignment/>
    </xf>
    <xf numFmtId="2" fontId="2" fillId="0" borderId="0" xfId="0" applyAlignment="1">
      <alignment/>
    </xf>
    <xf numFmtId="2" fontId="2" fillId="0" borderId="0" xfId="0" applyFont="1" applyAlignment="1">
      <alignment/>
    </xf>
    <xf numFmtId="2" fontId="4" fillId="0" borderId="0" xfId="0" applyAlignment="1">
      <alignment/>
    </xf>
    <xf numFmtId="0" fontId="2" fillId="0" borderId="0" xfId="0" applyAlignment="1">
      <alignment horizontal="center"/>
    </xf>
    <xf numFmtId="0" fontId="2" fillId="0" borderId="1" xfId="0" applyAlignment="1">
      <alignment horizontal="center"/>
    </xf>
    <xf numFmtId="0" fontId="10" fillId="0" borderId="0" xfId="0" applyFont="1" applyAlignment="1">
      <alignment/>
    </xf>
    <xf numFmtId="165" fontId="1" fillId="0" borderId="0" xfId="0" applyAlignment="1">
      <alignment/>
    </xf>
    <xf numFmtId="165" fontId="1" fillId="0" borderId="0" xfId="15" applyNumberFormat="1" applyAlignment="1">
      <alignment/>
    </xf>
    <xf numFmtId="165" fontId="1" fillId="0" borderId="0" xfId="0" applyNumberFormat="1" applyAlignment="1">
      <alignment/>
    </xf>
    <xf numFmtId="0" fontId="1" fillId="0" borderId="1" xfId="0" applyAlignment="1">
      <alignment/>
    </xf>
    <xf numFmtId="165" fontId="1" fillId="0" borderId="1" xfId="0" applyAlignment="1">
      <alignment/>
    </xf>
    <xf numFmtId="164" fontId="8" fillId="0" borderId="0" xfId="0" applyFont="1" applyBorder="1" applyAlignment="1">
      <alignment horizontal="right"/>
    </xf>
    <xf numFmtId="164" fontId="11" fillId="0" borderId="0" xfId="0" applyFont="1" applyAlignment="1">
      <alignment horizontal="center"/>
    </xf>
    <xf numFmtId="0" fontId="5" fillId="0" borderId="0" xfId="0" applyBorder="1" applyAlignment="1">
      <alignment/>
    </xf>
    <xf numFmtId="164" fontId="5" fillId="0" borderId="5" xfId="0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2" fontId="6" fillId="0" borderId="0" xfId="0" applyBorder="1" applyAlignment="1">
      <alignment/>
    </xf>
    <xf numFmtId="2" fontId="2" fillId="0" borderId="0" xfId="0" applyBorder="1" applyAlignment="1">
      <alignment/>
    </xf>
    <xf numFmtId="2" fontId="2" fillId="0" borderId="0" xfId="0" applyBorder="1" applyAlignment="1">
      <alignment horizontal="center"/>
    </xf>
    <xf numFmtId="0" fontId="1" fillId="0" borderId="0" xfId="0" applyBorder="1" applyAlignment="1">
      <alignment/>
    </xf>
    <xf numFmtId="2" fontId="2" fillId="0" borderId="0" xfId="0" applyBorder="1" applyAlignment="1">
      <alignment horizontal="center"/>
    </xf>
    <xf numFmtId="2" fontId="2" fillId="0" borderId="0" xfId="0" applyBorder="1" applyAlignment="1">
      <alignment/>
    </xf>
    <xf numFmtId="1" fontId="2" fillId="0" borderId="0" xfId="0" applyBorder="1" applyAlignment="1">
      <alignment horizontal="center"/>
    </xf>
    <xf numFmtId="2" fontId="2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Border="1" applyAlignment="1">
      <alignment horizontal="center"/>
    </xf>
    <xf numFmtId="2" fontId="2" fillId="0" borderId="0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2" fontId="2" fillId="0" borderId="0" xfId="0" applyFont="1" applyBorder="1" applyAlignment="1">
      <alignment/>
    </xf>
    <xf numFmtId="2" fontId="1" fillId="0" borderId="0" xfId="0" applyFont="1" applyBorder="1" applyAlignment="1">
      <alignment/>
    </xf>
    <xf numFmtId="2" fontId="1" fillId="0" borderId="0" xfId="0" applyFont="1" applyBorder="1" applyAlignment="1" quotePrefix="1">
      <alignment/>
    </xf>
    <xf numFmtId="0" fontId="2" fillId="0" borderId="0" xfId="0" applyBorder="1" applyAlignment="1">
      <alignment horizontal="center"/>
    </xf>
    <xf numFmtId="165" fontId="1" fillId="0" borderId="9" xfId="0" applyBorder="1" applyAlignment="1">
      <alignment/>
    </xf>
    <xf numFmtId="0" fontId="1" fillId="0" borderId="5" xfId="0" applyBorder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Alignment="1">
      <alignment/>
    </xf>
    <xf numFmtId="165" fontId="1" fillId="0" borderId="0" xfId="0" applyFill="1" applyBorder="1" applyAlignment="1">
      <alignment/>
    </xf>
    <xf numFmtId="164" fontId="5" fillId="0" borderId="0" xfId="0" applyFill="1" applyBorder="1" applyAlignment="1">
      <alignment/>
    </xf>
    <xf numFmtId="164" fontId="7" fillId="0" borderId="10" xfId="0" applyFont="1" applyBorder="1" applyAlignment="1">
      <alignment/>
    </xf>
    <xf numFmtId="164" fontId="6" fillId="0" borderId="5" xfId="0" applyFont="1" applyBorder="1" applyAlignment="1">
      <alignment/>
    </xf>
    <xf numFmtId="164" fontId="3" fillId="0" borderId="0" xfId="0" applyFont="1" applyBorder="1" applyAlignment="1">
      <alignment horizontal="center"/>
    </xf>
    <xf numFmtId="2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9" fontId="0" fillId="0" borderId="0" xfId="0" applyFont="1" applyFill="1" applyBorder="1" applyAlignment="1">
      <alignment/>
    </xf>
    <xf numFmtId="169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64" fontId="6" fillId="0" borderId="4" xfId="0" applyFill="1" applyBorder="1" applyAlignment="1">
      <alignment/>
    </xf>
    <xf numFmtId="164" fontId="6" fillId="0" borderId="0" xfId="0" applyFill="1" applyAlignment="1">
      <alignment/>
    </xf>
    <xf numFmtId="164" fontId="5" fillId="0" borderId="0" xfId="0" applyFill="1" applyBorder="1" applyAlignment="1">
      <alignment/>
    </xf>
    <xf numFmtId="0" fontId="5" fillId="0" borderId="0" xfId="0" applyFill="1" applyAlignment="1">
      <alignment/>
    </xf>
    <xf numFmtId="164" fontId="7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5" fillId="0" borderId="0" xfId="0" applyFill="1" applyAlignment="1">
      <alignment/>
    </xf>
    <xf numFmtId="164" fontId="8" fillId="0" borderId="0" xfId="0" applyNumberFormat="1" applyFont="1" applyFill="1" applyBorder="1" applyAlignment="1">
      <alignment/>
    </xf>
    <xf numFmtId="43" fontId="5" fillId="0" borderId="0" xfId="15" applyFont="1" applyFill="1" applyAlignment="1">
      <alignment/>
    </xf>
    <xf numFmtId="43" fontId="6" fillId="0" borderId="0" xfId="15" applyFont="1" applyFill="1" applyAlignment="1">
      <alignment/>
    </xf>
    <xf numFmtId="0" fontId="1" fillId="0" borderId="0" xfId="0" applyFill="1" applyAlignment="1">
      <alignment/>
    </xf>
    <xf numFmtId="164" fontId="1" fillId="0" borderId="0" xfId="0" applyNumberForma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8645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286125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0057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" width="24.7109375" style="0" customWidth="1"/>
    <col min="3" max="3" width="24.00390625" style="0" customWidth="1"/>
  </cols>
  <sheetData>
    <row r="1" spans="1:3" ht="18">
      <c r="A1" s="5" t="s">
        <v>2</v>
      </c>
      <c r="B1" s="6"/>
      <c r="C1" s="70"/>
    </row>
    <row r="2" spans="1:3" ht="15.75">
      <c r="A2" s="18" t="s">
        <v>133</v>
      </c>
      <c r="B2" s="1"/>
      <c r="C2" s="1"/>
    </row>
    <row r="3" spans="1:3" ht="15.75">
      <c r="A3" s="9" t="s">
        <v>80</v>
      </c>
      <c r="B3" s="10" t="s">
        <v>3</v>
      </c>
      <c r="C3" s="11" t="s">
        <v>3</v>
      </c>
    </row>
    <row r="4" spans="1:3" ht="15.75">
      <c r="A4" s="12"/>
      <c r="B4" s="13" t="s">
        <v>81</v>
      </c>
      <c r="C4" s="13" t="s">
        <v>82</v>
      </c>
    </row>
    <row r="5" spans="1:3" ht="15.75">
      <c r="A5" s="7"/>
      <c r="B5" s="14" t="s">
        <v>4</v>
      </c>
      <c r="C5" s="14" t="s">
        <v>4</v>
      </c>
    </row>
    <row r="6" spans="1:3" ht="15.75">
      <c r="A6" s="7"/>
      <c r="B6" s="14"/>
      <c r="C6" s="11"/>
    </row>
    <row r="7" spans="1:3" ht="15.75">
      <c r="A7" s="8" t="s">
        <v>5</v>
      </c>
      <c r="B7" s="6"/>
      <c r="C7" s="6"/>
    </row>
    <row r="8" spans="1:3" ht="15">
      <c r="A8" s="6" t="s">
        <v>6</v>
      </c>
      <c r="B8" s="6">
        <v>16483095</v>
      </c>
      <c r="C8" s="6">
        <v>16727473</v>
      </c>
    </row>
    <row r="9" spans="1:3" ht="15">
      <c r="A9" s="15" t="s">
        <v>7</v>
      </c>
      <c r="B9" s="6">
        <v>19345210</v>
      </c>
      <c r="C9" s="6">
        <v>19123451</v>
      </c>
    </row>
    <row r="10" spans="1:3" ht="15">
      <c r="A10" s="6" t="s">
        <v>8</v>
      </c>
      <c r="B10" s="6">
        <v>388612</v>
      </c>
      <c r="C10" s="6">
        <v>388612</v>
      </c>
    </row>
    <row r="11" spans="1:3" ht="15">
      <c r="A11" s="15" t="s">
        <v>9</v>
      </c>
      <c r="B11" s="103">
        <v>543061</v>
      </c>
      <c r="C11" s="16">
        <v>539134</v>
      </c>
    </row>
    <row r="12" spans="1:3" ht="15.75">
      <c r="A12" s="6"/>
      <c r="B12" s="17">
        <f>SUM(B8:B11)</f>
        <v>36759978</v>
      </c>
      <c r="C12" s="17">
        <f>SUM(C8:C11)</f>
        <v>36778670</v>
      </c>
    </row>
    <row r="13" spans="1:3" ht="15">
      <c r="A13" s="7"/>
      <c r="B13" s="6"/>
      <c r="C13" s="6"/>
    </row>
    <row r="14" spans="1:3" ht="15.75">
      <c r="A14" s="18" t="s">
        <v>10</v>
      </c>
      <c r="B14" s="6" t="s">
        <v>0</v>
      </c>
      <c r="C14" s="6"/>
    </row>
    <row r="15" spans="1:3" ht="15">
      <c r="A15" s="6" t="s">
        <v>11</v>
      </c>
      <c r="B15" s="6">
        <v>12539419</v>
      </c>
      <c r="C15" s="6">
        <v>8889788</v>
      </c>
    </row>
    <row r="16" spans="1:3" ht="15">
      <c r="A16" s="6" t="s">
        <v>12</v>
      </c>
      <c r="B16" s="6">
        <v>4936976</v>
      </c>
      <c r="C16" s="6">
        <v>8195054</v>
      </c>
    </row>
    <row r="17" spans="1:3" ht="15">
      <c r="A17" s="15" t="s">
        <v>13</v>
      </c>
      <c r="B17" s="6">
        <v>1413700</v>
      </c>
      <c r="C17" s="15">
        <f>1349840</f>
        <v>1349840</v>
      </c>
    </row>
    <row r="18" spans="1:3" ht="15">
      <c r="A18" s="6" t="s">
        <v>14</v>
      </c>
      <c r="B18" s="103">
        <v>44764</v>
      </c>
      <c r="C18" s="16">
        <v>63478</v>
      </c>
    </row>
    <row r="19" spans="1:3" ht="15.75">
      <c r="A19" s="9" t="s">
        <v>126</v>
      </c>
      <c r="B19" s="17">
        <f>SUM(B15:B18)</f>
        <v>18934859</v>
      </c>
      <c r="C19" s="17">
        <f>SUM(C15:C18)</f>
        <v>18498160</v>
      </c>
    </row>
    <row r="20" spans="1:3" ht="15">
      <c r="A20" s="6" t="s">
        <v>0</v>
      </c>
      <c r="B20" s="7"/>
      <c r="C20" s="7"/>
    </row>
    <row r="21" spans="1:3" ht="15.75">
      <c r="A21" s="18" t="s">
        <v>15</v>
      </c>
      <c r="B21" s="6" t="s">
        <v>0</v>
      </c>
      <c r="C21" s="6" t="s">
        <v>0</v>
      </c>
    </row>
    <row r="22" spans="1:3" ht="15">
      <c r="A22" s="6" t="s">
        <v>16</v>
      </c>
      <c r="B22" s="6">
        <v>1827537</v>
      </c>
      <c r="C22" s="6">
        <v>2541706</v>
      </c>
    </row>
    <row r="23" spans="1:3" ht="15">
      <c r="A23" s="6" t="s">
        <v>17</v>
      </c>
      <c r="B23" s="6">
        <v>7696447</v>
      </c>
      <c r="C23" s="6">
        <f>5943826+1232961</f>
        <v>7176787</v>
      </c>
    </row>
    <row r="24" spans="1:3" ht="15">
      <c r="A24" s="15" t="s">
        <v>18</v>
      </c>
      <c r="B24" s="6">
        <v>318189</v>
      </c>
      <c r="C24" s="6">
        <v>211616</v>
      </c>
    </row>
    <row r="25" spans="1:3" ht="15">
      <c r="A25" s="6" t="s">
        <v>19</v>
      </c>
      <c r="B25" s="6">
        <f>29119177+12281607</f>
        <v>41400784</v>
      </c>
      <c r="C25" s="6">
        <v>40859630</v>
      </c>
    </row>
    <row r="26" spans="1:3" ht="15">
      <c r="A26" s="6" t="s">
        <v>1</v>
      </c>
      <c r="B26" s="16">
        <f>711596-63669</f>
        <v>647927</v>
      </c>
      <c r="C26" s="16">
        <f>711595-66380</f>
        <v>645215</v>
      </c>
    </row>
    <row r="27" spans="1:3" ht="15.75">
      <c r="A27" s="18" t="s">
        <v>125</v>
      </c>
      <c r="B27" s="19">
        <f>SUM(B22:B26)</f>
        <v>51890884</v>
      </c>
      <c r="C27" s="19">
        <f>SUM(C22:C26)</f>
        <v>51434954</v>
      </c>
    </row>
    <row r="28" spans="1:3" ht="15">
      <c r="A28" s="7"/>
      <c r="B28" s="20"/>
      <c r="C28" s="20"/>
    </row>
    <row r="29" spans="1:3" ht="15.75">
      <c r="A29" s="8" t="s">
        <v>20</v>
      </c>
      <c r="B29" s="105">
        <f>B19-B27</f>
        <v>-32956025</v>
      </c>
      <c r="C29" s="105">
        <f>C19-C27</f>
        <v>-32936794</v>
      </c>
    </row>
    <row r="30" spans="1:3" ht="15.75">
      <c r="A30" s="8"/>
      <c r="B30" s="20"/>
      <c r="C30" s="20"/>
    </row>
    <row r="31" spans="1:3" ht="16.5" thickBot="1">
      <c r="A31" s="8"/>
      <c r="B31" s="104">
        <f>B29+B12</f>
        <v>3803953</v>
      </c>
      <c r="C31" s="104">
        <f>C29+C12</f>
        <v>3841876</v>
      </c>
    </row>
    <row r="32" spans="1:3" ht="16.5" thickTop="1">
      <c r="A32" s="8"/>
      <c r="B32" s="20"/>
      <c r="C32" s="20"/>
    </row>
    <row r="33" spans="1:3" ht="15.75">
      <c r="A33" s="8" t="s">
        <v>21</v>
      </c>
      <c r="B33" s="6"/>
      <c r="C33" s="6"/>
    </row>
    <row r="34" spans="1:3" ht="15.75">
      <c r="A34" s="18" t="s">
        <v>84</v>
      </c>
      <c r="B34" s="6"/>
      <c r="C34" s="6"/>
    </row>
    <row r="35" spans="1:3" ht="15">
      <c r="A35" s="6" t="s">
        <v>22</v>
      </c>
      <c r="B35" s="6">
        <v>22669900</v>
      </c>
      <c r="C35" s="6">
        <v>22669900</v>
      </c>
    </row>
    <row r="36" spans="1:3" ht="15">
      <c r="A36" s="6" t="s">
        <v>23</v>
      </c>
      <c r="B36" s="72">
        <f>CONEQ!F23-B35</f>
        <v>-19737657</v>
      </c>
      <c r="C36" s="72">
        <f>873000+3856-20738843</f>
        <v>-19861987</v>
      </c>
    </row>
    <row r="37" spans="1:3" ht="15">
      <c r="A37" s="71"/>
      <c r="B37" s="73">
        <f>SUM(B35:B36)</f>
        <v>2932243</v>
      </c>
      <c r="C37" s="73">
        <f>SUM(C35:C36)</f>
        <v>2807913</v>
      </c>
    </row>
    <row r="38" spans="1:3" ht="15.75">
      <c r="A38" s="18" t="s">
        <v>24</v>
      </c>
      <c r="B38" s="74">
        <f>CONEQ!G23</f>
        <v>73597</v>
      </c>
      <c r="C38" s="74">
        <v>73953</v>
      </c>
    </row>
    <row r="39" spans="1:3" ht="15.75">
      <c r="A39" s="18" t="s">
        <v>83</v>
      </c>
      <c r="B39" s="22">
        <f>SUM(B37:B38)</f>
        <v>3005840</v>
      </c>
      <c r="C39" s="22">
        <f>SUM(C37:C38)</f>
        <v>2881866</v>
      </c>
    </row>
    <row r="40" spans="1:3" ht="15.75">
      <c r="A40" s="8"/>
      <c r="B40" s="20"/>
      <c r="C40" s="20"/>
    </row>
    <row r="41" spans="1:3" ht="15.75">
      <c r="A41" s="18" t="s">
        <v>25</v>
      </c>
      <c r="B41" s="23"/>
      <c r="C41" s="23"/>
    </row>
    <row r="42" spans="1:3" ht="15">
      <c r="A42" s="15" t="s">
        <v>18</v>
      </c>
      <c r="B42" s="6">
        <v>232139</v>
      </c>
      <c r="C42" s="6">
        <v>394036</v>
      </c>
    </row>
    <row r="43" spans="1:3" ht="15">
      <c r="A43" s="15" t="s">
        <v>128</v>
      </c>
      <c r="B43" s="6">
        <v>248974</v>
      </c>
      <c r="C43" s="6">
        <v>248974</v>
      </c>
    </row>
    <row r="44" spans="1:3" ht="15">
      <c r="A44" s="15" t="s">
        <v>127</v>
      </c>
      <c r="B44" s="21">
        <v>317000</v>
      </c>
      <c r="C44" s="21">
        <v>317000</v>
      </c>
    </row>
    <row r="45" spans="1:4" ht="15.75">
      <c r="A45" s="124"/>
      <c r="B45" s="125">
        <f>SUM(B42:B44)</f>
        <v>798113</v>
      </c>
      <c r="C45" s="125">
        <f>SUM(C42:C44)</f>
        <v>960010</v>
      </c>
      <c r="D45" s="124"/>
    </row>
    <row r="46" spans="1:4" ht="15.75">
      <c r="A46" s="126"/>
      <c r="B46" s="127"/>
      <c r="C46" s="127"/>
      <c r="D46" s="124"/>
    </row>
    <row r="47" spans="1:5" ht="16.5" thickBot="1">
      <c r="A47" s="128"/>
      <c r="B47" s="129">
        <f>B39+B45</f>
        <v>3803953</v>
      </c>
      <c r="C47" s="129">
        <f>C39+C45</f>
        <v>3841876</v>
      </c>
      <c r="D47" s="130">
        <f>B47-B31</f>
        <v>0</v>
      </c>
      <c r="E47" s="75">
        <f>C47-C31</f>
        <v>0</v>
      </c>
    </row>
    <row r="48" spans="1:4" ht="15.75" thickTop="1">
      <c r="A48" s="131" t="s">
        <v>0</v>
      </c>
      <c r="B48" s="132"/>
      <c r="C48" s="132"/>
      <c r="D48" s="124"/>
    </row>
    <row r="49" spans="1:4" ht="15.75">
      <c r="A49" s="133" t="s">
        <v>143</v>
      </c>
      <c r="B49" s="134">
        <f>(B39)/B35</f>
        <v>0.1325916744229132</v>
      </c>
      <c r="C49" s="134">
        <f>(C39)/C35</f>
        <v>0.12712301333486253</v>
      </c>
      <c r="D49" s="124"/>
    </row>
    <row r="50" spans="1:4" ht="15">
      <c r="A50" s="131"/>
      <c r="B50" s="131"/>
      <c r="C50" s="131"/>
      <c r="D50" s="124"/>
    </row>
    <row r="51" spans="1:4" s="1" customFormat="1" ht="12.75">
      <c r="A51" s="135"/>
      <c r="B51" s="136"/>
      <c r="C51" s="135"/>
      <c r="D51" s="135"/>
    </row>
    <row r="52" spans="1:4" ht="15.75">
      <c r="A52" s="137"/>
      <c r="B52" s="131"/>
      <c r="C52" s="131"/>
      <c r="D52" s="124"/>
    </row>
    <row r="53" spans="1:3" ht="15.75">
      <c r="A53" s="9"/>
      <c r="B53" s="6"/>
      <c r="C53" s="6"/>
    </row>
    <row r="54" spans="1:3" ht="15.75">
      <c r="A54" s="9" t="s">
        <v>134</v>
      </c>
      <c r="B54" s="6"/>
      <c r="C54" s="6"/>
    </row>
    <row r="55" spans="1:3" ht="15.75">
      <c r="A55" s="9" t="s">
        <v>85</v>
      </c>
      <c r="B55" s="6"/>
      <c r="C55" s="6"/>
    </row>
    <row r="56" spans="1:3" ht="15.75">
      <c r="A56" s="9" t="s">
        <v>26</v>
      </c>
      <c r="B56" s="6"/>
      <c r="C56" s="6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6.28125" style="0" customWidth="1"/>
    <col min="3" max="3" width="19.421875" style="0" customWidth="1"/>
    <col min="4" max="4" width="23.8515625" style="0" customWidth="1"/>
    <col min="5" max="6" width="20.28125" style="0" customWidth="1"/>
    <col min="7" max="16384" width="8.8515625" style="0" customWidth="1"/>
  </cols>
  <sheetData>
    <row r="1" spans="1:43" ht="18">
      <c r="A1" s="53" t="s">
        <v>2</v>
      </c>
      <c r="B1" s="53"/>
      <c r="C1" s="54"/>
      <c r="D1" s="55"/>
      <c r="E1" s="55"/>
      <c r="F1" s="70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3" ht="15.75">
      <c r="A2" s="26" t="s">
        <v>131</v>
      </c>
      <c r="B2" s="26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5.75">
      <c r="A3" s="26" t="s">
        <v>87</v>
      </c>
      <c r="B3" s="26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ht="15.75">
      <c r="A4" s="76"/>
      <c r="B4" s="76"/>
      <c r="C4" s="5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3" s="84" customFormat="1" ht="12.75">
      <c r="A5" s="81"/>
      <c r="B5" s="81"/>
      <c r="C5" s="82">
        <v>2006</v>
      </c>
      <c r="D5" s="82">
        <v>2005</v>
      </c>
      <c r="E5" s="82">
        <v>2006</v>
      </c>
      <c r="F5" s="82">
        <v>2005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</row>
    <row r="6" spans="1:43" s="84" customFormat="1" ht="12.75">
      <c r="A6" s="81"/>
      <c r="B6" s="81"/>
      <c r="C6" s="85" t="s">
        <v>45</v>
      </c>
      <c r="D6" s="85" t="s">
        <v>45</v>
      </c>
      <c r="E6" s="86" t="s">
        <v>88</v>
      </c>
      <c r="F6" s="86" t="s">
        <v>88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s="84" customFormat="1" ht="12.75">
      <c r="A7" s="81"/>
      <c r="B7" s="87" t="s">
        <v>86</v>
      </c>
      <c r="C7" s="88" t="s">
        <v>89</v>
      </c>
      <c r="D7" s="88" t="s">
        <v>89</v>
      </c>
      <c r="E7" s="83" t="s">
        <v>46</v>
      </c>
      <c r="F7" s="83" t="s">
        <v>46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84" customFormat="1" ht="12.75">
      <c r="A8" s="81"/>
      <c r="B8" s="81"/>
      <c r="C8" s="85" t="s">
        <v>4</v>
      </c>
      <c r="D8" s="85" t="s">
        <v>4</v>
      </c>
      <c r="E8" s="83" t="s">
        <v>4</v>
      </c>
      <c r="F8" s="83" t="s">
        <v>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</row>
    <row r="9" spans="1:43" s="84" customFormat="1" ht="12.75">
      <c r="A9" s="81" t="s">
        <v>0</v>
      </c>
      <c r="B9" s="81"/>
      <c r="C9" s="106"/>
      <c r="D9" s="106"/>
      <c r="E9" s="106"/>
      <c r="F9" s="107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</row>
    <row r="10" spans="1:43" s="84" customFormat="1" ht="12.75">
      <c r="A10" s="90" t="s">
        <v>47</v>
      </c>
      <c r="B10" s="81"/>
      <c r="C10" s="108">
        <v>5767966</v>
      </c>
      <c r="D10" s="108">
        <v>8375756</v>
      </c>
      <c r="E10" s="108">
        <f>C10</f>
        <v>5767966</v>
      </c>
      <c r="F10" s="108">
        <f>D10</f>
        <v>8375756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</row>
    <row r="11" spans="1:43" s="84" customFormat="1" ht="12.75">
      <c r="A11" s="90" t="s">
        <v>90</v>
      </c>
      <c r="B11" s="81"/>
      <c r="C11" s="109">
        <v>-3933049</v>
      </c>
      <c r="D11" s="109">
        <v>-7171544</v>
      </c>
      <c r="E11" s="109">
        <f>C11</f>
        <v>-3933049</v>
      </c>
      <c r="F11" s="109">
        <f>D11</f>
        <v>-7171544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</row>
    <row r="12" spans="1:43" s="84" customFormat="1" ht="12.75">
      <c r="A12" s="81"/>
      <c r="B12" s="81"/>
      <c r="C12" s="108"/>
      <c r="D12" s="108"/>
      <c r="E12" s="108"/>
      <c r="F12" s="10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</row>
    <row r="13" spans="1:43" s="84" customFormat="1" ht="12.75">
      <c r="A13" s="89" t="s">
        <v>91</v>
      </c>
      <c r="B13" s="81"/>
      <c r="C13" s="108">
        <f>SUM(C10:C12)</f>
        <v>1834917</v>
      </c>
      <c r="D13" s="108">
        <f>SUM(D10:D12)</f>
        <v>1204212</v>
      </c>
      <c r="E13" s="108">
        <f>SUM(E10:E12)</f>
        <v>1834917</v>
      </c>
      <c r="F13" s="108">
        <f>SUM(F10:F12)</f>
        <v>1204212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</row>
    <row r="14" spans="1:43" s="84" customFormat="1" ht="12.75">
      <c r="A14" s="81"/>
      <c r="B14" s="81"/>
      <c r="C14" s="108"/>
      <c r="D14" s="108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</row>
    <row r="15" spans="1:43" s="84" customFormat="1" ht="12.75">
      <c r="A15" s="90" t="s">
        <v>92</v>
      </c>
      <c r="B15" s="81"/>
      <c r="C15" s="108">
        <v>63585</v>
      </c>
      <c r="D15" s="108">
        <v>26350</v>
      </c>
      <c r="E15" s="108">
        <f aca="true" t="shared" si="0" ref="E15:F19">C15</f>
        <v>63585</v>
      </c>
      <c r="F15" s="108">
        <f t="shared" si="0"/>
        <v>26350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</row>
    <row r="16" spans="1:43" s="84" customFormat="1" ht="12.75">
      <c r="A16" s="90" t="s">
        <v>93</v>
      </c>
      <c r="B16" s="81"/>
      <c r="C16" s="108">
        <v>-1045542</v>
      </c>
      <c r="D16" s="108">
        <v>-1130600</v>
      </c>
      <c r="E16" s="108">
        <f t="shared" si="0"/>
        <v>-1045542</v>
      </c>
      <c r="F16" s="108">
        <f t="shared" si="0"/>
        <v>-1130600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</row>
    <row r="17" spans="1:43" s="84" customFormat="1" ht="12.75">
      <c r="A17" s="90" t="s">
        <v>129</v>
      </c>
      <c r="B17" s="81"/>
      <c r="C17" s="108">
        <v>-253160</v>
      </c>
      <c r="D17" s="108">
        <v>-447245</v>
      </c>
      <c r="E17" s="108">
        <f t="shared" si="0"/>
        <v>-253160</v>
      </c>
      <c r="F17" s="108">
        <f t="shared" si="0"/>
        <v>-447245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</row>
    <row r="18" spans="1:43" s="84" customFormat="1" ht="12.75">
      <c r="A18" s="90" t="s">
        <v>94</v>
      </c>
      <c r="B18" s="81"/>
      <c r="C18" s="108">
        <v>0</v>
      </c>
      <c r="D18" s="108">
        <v>-147222</v>
      </c>
      <c r="E18" s="108">
        <f t="shared" si="0"/>
        <v>0</v>
      </c>
      <c r="F18" s="108">
        <f t="shared" si="0"/>
        <v>-147222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</row>
    <row r="19" spans="1:43" s="84" customFormat="1" ht="12.75">
      <c r="A19" s="90" t="s">
        <v>48</v>
      </c>
      <c r="B19" s="81"/>
      <c r="C19" s="109">
        <v>-395914</v>
      </c>
      <c r="D19" s="109">
        <v>-380760</v>
      </c>
      <c r="E19" s="109">
        <f t="shared" si="0"/>
        <v>-395914</v>
      </c>
      <c r="F19" s="109">
        <f t="shared" si="0"/>
        <v>-380760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</row>
    <row r="20" spans="1:43" s="84" customFormat="1" ht="12.75">
      <c r="A20" s="90"/>
      <c r="B20" s="81"/>
      <c r="C20" s="108"/>
      <c r="D20" s="108"/>
      <c r="E20" s="108"/>
      <c r="F20" s="10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</row>
    <row r="21" spans="1:43" s="84" customFormat="1" ht="12.75">
      <c r="A21" s="89" t="s">
        <v>95</v>
      </c>
      <c r="B21" s="81"/>
      <c r="C21" s="108">
        <f>SUM(C13:C20)</f>
        <v>203886</v>
      </c>
      <c r="D21" s="108">
        <f>SUM(D13:D20)</f>
        <v>-875265</v>
      </c>
      <c r="E21" s="108">
        <f>SUM(E13:E20)</f>
        <v>203886</v>
      </c>
      <c r="F21" s="108">
        <f>SUM(F13:F20)</f>
        <v>-875265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</row>
    <row r="22" spans="1:43" s="84" customFormat="1" ht="12.75">
      <c r="A22" s="90"/>
      <c r="B22" s="81"/>
      <c r="C22" s="108"/>
      <c r="D22" s="108"/>
      <c r="E22" s="108"/>
      <c r="F22" s="108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</row>
    <row r="23" spans="1:43" s="84" customFormat="1" ht="12.75">
      <c r="A23" s="90" t="s">
        <v>1</v>
      </c>
      <c r="B23" s="81"/>
      <c r="C23" s="108">
        <v>0</v>
      </c>
      <c r="D23" s="108">
        <v>0</v>
      </c>
      <c r="E23" s="108">
        <f>C23</f>
        <v>0</v>
      </c>
      <c r="F23" s="108"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</row>
    <row r="24" spans="1:43" s="84" customFormat="1" ht="12.75">
      <c r="A24" s="81"/>
      <c r="B24" s="81"/>
      <c r="C24" s="110"/>
      <c r="D24" s="110"/>
      <c r="E24" s="110"/>
      <c r="F24" s="110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</row>
    <row r="25" spans="1:43" s="84" customFormat="1" ht="13.5" thickBot="1">
      <c r="A25" s="89" t="s">
        <v>96</v>
      </c>
      <c r="B25" s="89"/>
      <c r="C25" s="111">
        <f>SUM(C21:C24)</f>
        <v>203886</v>
      </c>
      <c r="D25" s="111">
        <f>SUM(D21:D24)</f>
        <v>-875265</v>
      </c>
      <c r="E25" s="111">
        <f>SUM(E21:E24)</f>
        <v>203886</v>
      </c>
      <c r="F25" s="111">
        <f>SUM(F21:F24)</f>
        <v>-875265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</row>
    <row r="26" spans="1:43" s="84" customFormat="1" ht="12.75">
      <c r="A26" s="81"/>
      <c r="B26" s="81"/>
      <c r="C26" s="108"/>
      <c r="D26" s="108"/>
      <c r="E26" s="108"/>
      <c r="F26" s="108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</row>
    <row r="27" spans="1:43" s="84" customFormat="1" ht="12.75">
      <c r="A27" s="90" t="s">
        <v>97</v>
      </c>
      <c r="B27" s="81"/>
      <c r="C27" s="108"/>
      <c r="D27" s="108"/>
      <c r="E27" s="108"/>
      <c r="F27" s="10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</row>
    <row r="28" spans="1:43" s="84" customFormat="1" ht="12.75">
      <c r="A28" s="90" t="s">
        <v>98</v>
      </c>
      <c r="B28" s="81"/>
      <c r="C28" s="108">
        <f>C25-C29</f>
        <v>204242</v>
      </c>
      <c r="D28" s="108">
        <f>D25-D29</f>
        <v>-875903</v>
      </c>
      <c r="E28" s="108">
        <f>C28</f>
        <v>204242</v>
      </c>
      <c r="F28" s="108">
        <f>D28</f>
        <v>-875903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</row>
    <row r="29" spans="1:43" s="84" customFormat="1" ht="12.75">
      <c r="A29" s="90" t="s">
        <v>99</v>
      </c>
      <c r="B29" s="81"/>
      <c r="C29" s="108">
        <v>-356</v>
      </c>
      <c r="D29" s="108">
        <v>638</v>
      </c>
      <c r="E29" s="108">
        <f>C29</f>
        <v>-356</v>
      </c>
      <c r="F29" s="108">
        <f>D29</f>
        <v>638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</row>
    <row r="30" spans="1:43" s="84" customFormat="1" ht="12.75">
      <c r="A30" s="81"/>
      <c r="B30" s="81"/>
      <c r="C30" s="110"/>
      <c r="D30" s="110"/>
      <c r="E30" s="110"/>
      <c r="F30" s="110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</row>
    <row r="31" spans="1:43" s="84" customFormat="1" ht="13.5" thickBot="1">
      <c r="A31" s="81"/>
      <c r="B31" s="81"/>
      <c r="C31" s="111">
        <f>SUM(C28:C30)</f>
        <v>203886</v>
      </c>
      <c r="D31" s="111">
        <f>SUM(D28:D30)</f>
        <v>-875265</v>
      </c>
      <c r="E31" s="111">
        <f>SUM(E28:E30)</f>
        <v>203886</v>
      </c>
      <c r="F31" s="111">
        <f>SUM(F28:F30)</f>
        <v>-875265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</row>
    <row r="32" spans="1:43" s="84" customFormat="1" ht="12.75">
      <c r="A32" s="81"/>
      <c r="B32" s="81"/>
      <c r="C32" s="108"/>
      <c r="D32" s="108"/>
      <c r="E32" s="108"/>
      <c r="F32" s="108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</row>
    <row r="33" spans="1:43" s="84" customFormat="1" ht="12.75">
      <c r="A33" s="89" t="s">
        <v>101</v>
      </c>
      <c r="B33" s="81"/>
      <c r="C33" s="108"/>
      <c r="D33" s="108"/>
      <c r="E33" s="108"/>
      <c r="F33" s="108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</row>
    <row r="34" spans="1:43" s="84" customFormat="1" ht="12.75">
      <c r="A34" s="89" t="s">
        <v>100</v>
      </c>
      <c r="B34" s="81"/>
      <c r="C34" s="108"/>
      <c r="D34" s="108"/>
      <c r="E34" s="108"/>
      <c r="F34" s="108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</row>
    <row r="35" spans="1:43" s="84" customFormat="1" ht="12.75">
      <c r="A35" s="91" t="s">
        <v>102</v>
      </c>
      <c r="B35" s="89"/>
      <c r="C35" s="112">
        <v>0.9</v>
      </c>
      <c r="D35" s="113">
        <v>-3.9358684361283176</v>
      </c>
      <c r="E35" s="114">
        <f>C35</f>
        <v>0.9</v>
      </c>
      <c r="F35" s="113">
        <v>-3.9358684361283176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</row>
    <row r="36" spans="1:43" s="84" customFormat="1" ht="12.75">
      <c r="A36" s="91" t="s">
        <v>103</v>
      </c>
      <c r="B36" s="81"/>
      <c r="C36" s="113">
        <v>0</v>
      </c>
      <c r="D36" s="113">
        <v>0</v>
      </c>
      <c r="E36" s="113">
        <v>0</v>
      </c>
      <c r="F36" s="113"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</row>
    <row r="37" spans="1:43" s="84" customFormat="1" ht="12.75">
      <c r="A37" s="81" t="s">
        <v>0</v>
      </c>
      <c r="B37" s="81"/>
      <c r="C37" s="108"/>
      <c r="D37" s="115"/>
      <c r="E37" s="115"/>
      <c r="F37" s="115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</row>
    <row r="38" spans="1:43" ht="12.75">
      <c r="A38" s="77" t="s">
        <v>0</v>
      </c>
      <c r="B38" s="77"/>
      <c r="C38" s="116"/>
      <c r="D38" s="117"/>
      <c r="E38" s="117"/>
      <c r="F38" s="117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</row>
    <row r="39" spans="1:43" ht="12.75">
      <c r="A39" s="58"/>
      <c r="B39" s="58"/>
      <c r="C39" s="118"/>
      <c r="D39" s="119"/>
      <c r="E39" s="119"/>
      <c r="F39" s="119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ht="12.75">
      <c r="A40" s="58"/>
      <c r="B40" s="58"/>
      <c r="C40" s="118"/>
      <c r="D40" s="119"/>
      <c r="E40" s="119"/>
      <c r="F40" s="119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ht="12.75">
      <c r="A41" s="59" t="s">
        <v>132</v>
      </c>
      <c r="B41" s="59"/>
      <c r="C41" s="118"/>
      <c r="D41" s="119"/>
      <c r="E41" s="119"/>
      <c r="F41" s="119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:6" ht="12.75">
      <c r="A42" s="4" t="s">
        <v>104</v>
      </c>
      <c r="B42" s="4"/>
      <c r="C42" s="120"/>
      <c r="D42" s="120"/>
      <c r="E42" s="120"/>
      <c r="F42" s="120"/>
    </row>
    <row r="43" spans="1:6" ht="12.75">
      <c r="A43" s="4"/>
      <c r="B43" s="4"/>
      <c r="C43" s="120"/>
      <c r="D43" s="120"/>
      <c r="E43" s="120"/>
      <c r="F43" s="120"/>
    </row>
    <row r="44" spans="3:6" ht="12.75">
      <c r="C44" s="120"/>
      <c r="D44" s="120"/>
      <c r="E44" s="120"/>
      <c r="F44" s="120"/>
    </row>
    <row r="45" spans="3:6" ht="12.75">
      <c r="C45" s="120"/>
      <c r="D45" s="120"/>
      <c r="E45" s="120"/>
      <c r="F45" s="120"/>
    </row>
    <row r="46" spans="3:6" ht="12.75">
      <c r="C46" s="120"/>
      <c r="D46" s="120"/>
      <c r="E46" s="120"/>
      <c r="F46" s="120"/>
    </row>
    <row r="47" spans="3:6" ht="12.75">
      <c r="C47" s="120"/>
      <c r="D47" s="120"/>
      <c r="E47" s="120"/>
      <c r="F47" s="120"/>
    </row>
    <row r="48" spans="3:6" ht="12.75">
      <c r="C48" s="120"/>
      <c r="D48" s="120"/>
      <c r="E48" s="120"/>
      <c r="F48" s="120"/>
    </row>
    <row r="49" spans="3:6" ht="12.75">
      <c r="C49" s="120"/>
      <c r="D49" s="120"/>
      <c r="E49" s="120"/>
      <c r="F49" s="120"/>
    </row>
    <row r="50" spans="3:6" ht="12.75">
      <c r="C50" s="120"/>
      <c r="D50" s="120"/>
      <c r="E50" s="120"/>
      <c r="F50" s="120"/>
    </row>
    <row r="51" spans="3:6" ht="12.75">
      <c r="C51" s="120"/>
      <c r="D51" s="120"/>
      <c r="E51" s="120"/>
      <c r="F51" s="120"/>
    </row>
    <row r="52" spans="3:6" ht="12.75">
      <c r="C52" s="120"/>
      <c r="D52" s="120"/>
      <c r="E52" s="120"/>
      <c r="F52" s="120"/>
    </row>
    <row r="53" spans="3:6" ht="12.75">
      <c r="C53" s="120"/>
      <c r="D53" s="120"/>
      <c r="E53" s="120"/>
      <c r="F53" s="120"/>
    </row>
    <row r="54" spans="3:6" ht="12.75">
      <c r="C54" s="120"/>
      <c r="D54" s="120"/>
      <c r="E54" s="120"/>
      <c r="F54" s="120"/>
    </row>
  </sheetData>
  <printOptions/>
  <pageMargins left="0.75" right="0.75" top="1" bottom="1" header="0.5" footer="0.5"/>
  <pageSetup fitToHeight="1" fitToWidth="1" horizontalDpi="300" verticalDpi="3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" sqref="A1"/>
    </sheetView>
  </sheetViews>
  <sheetFormatPr defaultColWidth="9.140625" defaultRowHeight="12.75"/>
  <cols>
    <col min="1" max="1" width="72.140625" style="25" customWidth="1"/>
    <col min="2" max="2" width="22.28125" style="25" customWidth="1"/>
    <col min="3" max="3" width="22.421875" style="25" customWidth="1"/>
    <col min="4" max="4" width="14.00390625" style="25" customWidth="1"/>
    <col min="5" max="16384" width="9.140625" style="25" customWidth="1"/>
  </cols>
  <sheetData>
    <row r="1" spans="1:3" ht="18">
      <c r="A1" s="18" t="s">
        <v>27</v>
      </c>
      <c r="B1" s="15"/>
      <c r="C1" s="70"/>
    </row>
    <row r="2" spans="1:3" ht="15.75">
      <c r="A2" s="18" t="s">
        <v>79</v>
      </c>
      <c r="B2" s="15"/>
      <c r="C2" s="15"/>
    </row>
    <row r="3" spans="1:3" ht="15.75">
      <c r="A3" s="26" t="s">
        <v>87</v>
      </c>
      <c r="B3" s="27">
        <v>2006</v>
      </c>
      <c r="C3" s="27">
        <v>2005</v>
      </c>
    </row>
    <row r="4" spans="1:3" ht="15.75">
      <c r="A4" s="28"/>
      <c r="B4" s="29" t="s">
        <v>105</v>
      </c>
      <c r="C4" s="29" t="s">
        <v>105</v>
      </c>
    </row>
    <row r="5" spans="1:3" ht="15.75">
      <c r="A5" s="28"/>
      <c r="B5" s="29" t="s">
        <v>106</v>
      </c>
      <c r="C5" s="29" t="s">
        <v>106</v>
      </c>
    </row>
    <row r="6" spans="1:3" ht="15.75">
      <c r="A6" s="24"/>
      <c r="B6" s="29" t="s">
        <v>28</v>
      </c>
      <c r="C6" s="29" t="s">
        <v>28</v>
      </c>
    </row>
    <row r="7" spans="1:3" ht="15.75">
      <c r="A7" s="18" t="s">
        <v>0</v>
      </c>
      <c r="B7" s="15"/>
      <c r="C7" s="30"/>
    </row>
    <row r="8" spans="1:3" ht="15">
      <c r="A8" s="15" t="s">
        <v>136</v>
      </c>
      <c r="B8" s="31">
        <v>204</v>
      </c>
      <c r="C8" s="32">
        <v>-876</v>
      </c>
    </row>
    <row r="9" spans="1:3" ht="15">
      <c r="A9" s="15" t="s">
        <v>29</v>
      </c>
      <c r="B9" s="31"/>
      <c r="C9" s="32"/>
    </row>
    <row r="10" spans="1:3" ht="15">
      <c r="A10" s="15" t="s">
        <v>30</v>
      </c>
      <c r="B10" s="31">
        <f>390-8</f>
        <v>382</v>
      </c>
      <c r="C10" s="32">
        <v>541</v>
      </c>
    </row>
    <row r="11" spans="1:3" ht="15">
      <c r="A11" s="15" t="s">
        <v>31</v>
      </c>
      <c r="B11" s="31">
        <v>392</v>
      </c>
      <c r="C11" s="32">
        <v>348</v>
      </c>
    </row>
    <row r="12" spans="1:3" ht="15">
      <c r="A12" s="24"/>
      <c r="B12" s="33"/>
      <c r="C12" s="34"/>
    </row>
    <row r="13" spans="1:3" ht="15">
      <c r="A13" s="15" t="s">
        <v>32</v>
      </c>
      <c r="B13" s="35">
        <f>SUM(B8:B12)</f>
        <v>978</v>
      </c>
      <c r="C13" s="35">
        <f>SUM(C8:C12)</f>
        <v>13</v>
      </c>
    </row>
    <row r="14" spans="1:3" ht="15">
      <c r="A14" s="15" t="s">
        <v>0</v>
      </c>
      <c r="B14" s="31"/>
      <c r="C14" s="32"/>
    </row>
    <row r="15" spans="1:3" ht="15">
      <c r="A15" s="15" t="s">
        <v>33</v>
      </c>
      <c r="B15" s="31"/>
      <c r="C15" s="32"/>
    </row>
    <row r="16" spans="1:3" ht="15">
      <c r="A16" s="24" t="s">
        <v>34</v>
      </c>
      <c r="B16" s="36">
        <f>-455</f>
        <v>-455</v>
      </c>
      <c r="C16" s="32">
        <v>198</v>
      </c>
    </row>
    <row r="17" spans="1:3" ht="15">
      <c r="A17" s="15" t="s">
        <v>35</v>
      </c>
      <c r="B17" s="33">
        <f>-274</f>
        <v>-274</v>
      </c>
      <c r="C17" s="34">
        <f>-10260+10333</f>
        <v>73</v>
      </c>
    </row>
    <row r="18" spans="1:3" ht="15">
      <c r="A18" s="15" t="s">
        <v>137</v>
      </c>
      <c r="B18" s="35">
        <f>SUM(B13:B17)</f>
        <v>249</v>
      </c>
      <c r="C18" s="35">
        <f>SUM(C13:C17)</f>
        <v>284</v>
      </c>
    </row>
    <row r="19" spans="1:3" ht="15">
      <c r="A19" s="15" t="s">
        <v>0</v>
      </c>
      <c r="B19" s="31"/>
      <c r="C19" s="32"/>
    </row>
    <row r="20" spans="1:3" ht="15">
      <c r="A20" s="15" t="s">
        <v>36</v>
      </c>
      <c r="B20" s="31">
        <v>-396</v>
      </c>
      <c r="C20" s="32">
        <v>-381</v>
      </c>
    </row>
    <row r="21" spans="1:3" ht="15">
      <c r="A21" s="15" t="s">
        <v>122</v>
      </c>
      <c r="B21" s="36">
        <v>3</v>
      </c>
      <c r="C21" s="32">
        <v>0</v>
      </c>
    </row>
    <row r="22" spans="1:3" ht="15">
      <c r="A22" s="15" t="s">
        <v>139</v>
      </c>
      <c r="B22" s="37">
        <f>SUM(B18:B21)</f>
        <v>-144</v>
      </c>
      <c r="C22" s="37">
        <f>SUM(C18:C21)</f>
        <v>-97</v>
      </c>
    </row>
    <row r="23" spans="1:3" ht="15">
      <c r="A23" s="15"/>
      <c r="B23" s="38"/>
      <c r="C23" s="32"/>
    </row>
    <row r="24" spans="1:3" ht="15">
      <c r="A24" s="15" t="s">
        <v>37</v>
      </c>
      <c r="B24" s="31"/>
      <c r="C24" s="32"/>
    </row>
    <row r="25" spans="1:3" ht="15">
      <c r="A25" s="15" t="s">
        <v>38</v>
      </c>
      <c r="B25" s="39">
        <f>-360</f>
        <v>-360</v>
      </c>
      <c r="C25" s="32">
        <v>4</v>
      </c>
    </row>
    <row r="26" spans="1:3" ht="15">
      <c r="A26" s="15" t="s">
        <v>138</v>
      </c>
      <c r="B26" s="37">
        <f>SUM(B25:B25)</f>
        <v>-360</v>
      </c>
      <c r="C26" s="37">
        <f>SUM(C25:C25)</f>
        <v>4</v>
      </c>
    </row>
    <row r="27" spans="1:3" ht="15">
      <c r="A27" s="15"/>
      <c r="B27" s="40"/>
      <c r="C27" s="32"/>
    </row>
    <row r="28" spans="1:3" ht="15">
      <c r="A28" s="15" t="s">
        <v>39</v>
      </c>
      <c r="B28" s="38"/>
      <c r="C28" s="32"/>
    </row>
    <row r="29" spans="1:3" ht="15">
      <c r="A29" s="24" t="s">
        <v>121</v>
      </c>
      <c r="B29" s="31">
        <v>0</v>
      </c>
      <c r="C29" s="32">
        <v>572</v>
      </c>
    </row>
    <row r="30" spans="1:3" ht="15">
      <c r="A30" s="15" t="s">
        <v>40</v>
      </c>
      <c r="B30" s="41">
        <f>-179-92</f>
        <v>-271</v>
      </c>
      <c r="C30" s="32">
        <f>10156-10333</f>
        <v>-177</v>
      </c>
    </row>
    <row r="31" spans="1:3" ht="15">
      <c r="A31" s="15" t="s">
        <v>140</v>
      </c>
      <c r="B31" s="42">
        <f>SUM(B29:B30)</f>
        <v>-271</v>
      </c>
      <c r="C31" s="42">
        <f>SUM(C29:C30)</f>
        <v>395</v>
      </c>
    </row>
    <row r="32" spans="1:3" ht="15">
      <c r="A32" s="15" t="s">
        <v>0</v>
      </c>
      <c r="B32" s="43"/>
      <c r="C32" s="43"/>
    </row>
    <row r="33" spans="1:3" ht="15">
      <c r="A33" s="44" t="s">
        <v>141</v>
      </c>
      <c r="B33" s="41">
        <f>B31+B26+B22</f>
        <v>-775</v>
      </c>
      <c r="C33" s="41">
        <f>C31+C26+C22</f>
        <v>302</v>
      </c>
    </row>
    <row r="34" spans="1:3" ht="15">
      <c r="A34" s="24"/>
      <c r="B34" s="41"/>
      <c r="C34" s="32"/>
    </row>
    <row r="35" spans="1:3" ht="15">
      <c r="A35" s="15" t="s">
        <v>41</v>
      </c>
      <c r="B35" s="41">
        <v>-11461</v>
      </c>
      <c r="C35" s="32">
        <v>-11406</v>
      </c>
    </row>
    <row r="36" spans="1:3" ht="15">
      <c r="A36" s="15"/>
      <c r="B36" s="39"/>
      <c r="C36" s="32"/>
    </row>
    <row r="37" spans="1:3" ht="15.75" thickBot="1">
      <c r="A37" s="15" t="s">
        <v>42</v>
      </c>
      <c r="B37" s="45">
        <f>SUM(B33:B36)</f>
        <v>-12236</v>
      </c>
      <c r="C37" s="45">
        <f>SUM(C33:C36)</f>
        <v>-11104</v>
      </c>
    </row>
    <row r="38" spans="1:3" ht="16.5" thickTop="1">
      <c r="A38" s="18"/>
      <c r="B38" s="46"/>
      <c r="C38" s="47"/>
    </row>
    <row r="39" spans="1:3" ht="15.75">
      <c r="A39" s="18"/>
      <c r="B39" s="48"/>
      <c r="C39" s="47"/>
    </row>
    <row r="40" spans="1:3" ht="15">
      <c r="A40" s="15" t="s">
        <v>43</v>
      </c>
      <c r="B40" s="49"/>
      <c r="C40" s="47"/>
    </row>
    <row r="41" spans="1:3" ht="15.75">
      <c r="A41" s="18"/>
      <c r="B41" s="49"/>
      <c r="C41" s="47"/>
    </row>
    <row r="42" spans="1:3" ht="15">
      <c r="A42" s="15" t="s">
        <v>14</v>
      </c>
      <c r="B42" s="50">
        <v>45</v>
      </c>
      <c r="C42" s="47">
        <v>182</v>
      </c>
    </row>
    <row r="43" spans="1:3" ht="15">
      <c r="A43" s="15" t="s">
        <v>142</v>
      </c>
      <c r="B43" s="50">
        <v>-12281</v>
      </c>
      <c r="C43" s="47">
        <v>-11286</v>
      </c>
    </row>
    <row r="44" spans="1:3" ht="16.5" thickBot="1">
      <c r="A44" s="18"/>
      <c r="B44" s="51">
        <f>SUM(B42:B43)</f>
        <v>-12236</v>
      </c>
      <c r="C44" s="51">
        <f>SUM(C42:C43)</f>
        <v>-11104</v>
      </c>
    </row>
    <row r="45" spans="1:3" ht="16.5" thickTop="1">
      <c r="A45" s="18"/>
      <c r="B45" s="69">
        <f>B44-B37</f>
        <v>0</v>
      </c>
      <c r="C45" s="46"/>
    </row>
    <row r="46" spans="1:3" s="52" customFormat="1" ht="15.75">
      <c r="A46" s="9"/>
      <c r="B46" s="18"/>
      <c r="C46" s="18"/>
    </row>
    <row r="47" spans="1:3" s="52" customFormat="1" ht="15.75">
      <c r="A47" s="9" t="s">
        <v>44</v>
      </c>
      <c r="B47" s="18"/>
      <c r="C47" s="18"/>
    </row>
    <row r="48" spans="1:3" ht="14.25" customHeight="1">
      <c r="A48" s="18" t="s">
        <v>85</v>
      </c>
      <c r="B48" s="15"/>
      <c r="C48" s="15"/>
    </row>
    <row r="49" spans="1:3" ht="14.25" customHeight="1">
      <c r="A49" s="18" t="s">
        <v>26</v>
      </c>
      <c r="B49" s="15"/>
      <c r="C49" s="15"/>
    </row>
    <row r="50" spans="1:3" ht="15">
      <c r="A50" s="15"/>
      <c r="B50" s="15"/>
      <c r="C50" s="15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4.421875" style="0" bestFit="1" customWidth="1"/>
    <col min="3" max="3" width="10.421875" style="0" bestFit="1" customWidth="1"/>
    <col min="4" max="4" width="12.421875" style="0" bestFit="1" customWidth="1"/>
    <col min="5" max="5" width="14.421875" style="0" bestFit="1" customWidth="1"/>
    <col min="6" max="6" width="12.421875" style="0" bestFit="1" customWidth="1"/>
    <col min="7" max="7" width="9.421875" style="0" bestFit="1" customWidth="1"/>
    <col min="8" max="8" width="12.28125" style="0" bestFit="1" customWidth="1"/>
    <col min="9" max="9" width="11.28125" style="0" bestFit="1" customWidth="1"/>
  </cols>
  <sheetData>
    <row r="1" spans="1:176" ht="18">
      <c r="A1" s="60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26" t="s">
        <v>49</v>
      </c>
      <c r="C2" s="1"/>
      <c r="D2" s="1"/>
      <c r="E2" s="7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26" t="s">
        <v>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98"/>
      <c r="B5" s="121" t="s">
        <v>114</v>
      </c>
      <c r="C5" s="122"/>
      <c r="D5" s="122"/>
      <c r="E5" s="122"/>
      <c r="F5" s="123"/>
      <c r="G5" s="99"/>
    </row>
    <row r="6" spans="2:5" s="1" customFormat="1" ht="12.75">
      <c r="B6" s="100"/>
      <c r="C6" s="121" t="s">
        <v>115</v>
      </c>
      <c r="D6" s="123"/>
      <c r="E6" s="97" t="s">
        <v>116</v>
      </c>
    </row>
    <row r="7" spans="1:176" ht="12.75">
      <c r="A7" s="1"/>
      <c r="B7" s="61"/>
      <c r="C7" s="61" t="s">
        <v>0</v>
      </c>
      <c r="D7" s="61" t="s">
        <v>50</v>
      </c>
      <c r="E7" s="61"/>
      <c r="F7" s="6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61"/>
      <c r="C8" s="61" t="s">
        <v>51</v>
      </c>
      <c r="D8" s="61" t="s">
        <v>52</v>
      </c>
      <c r="E8" s="61" t="s">
        <v>53</v>
      </c>
      <c r="F8" s="61"/>
      <c r="G8" s="95" t="s">
        <v>107</v>
      </c>
      <c r="H8" s="95" t="s">
        <v>58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96" t="s">
        <v>108</v>
      </c>
      <c r="H9" s="96" t="s">
        <v>109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61" t="s">
        <v>4</v>
      </c>
      <c r="C10" s="61" t="s">
        <v>4</v>
      </c>
      <c r="D10" s="61" t="s">
        <v>4</v>
      </c>
      <c r="E10" s="61" t="s">
        <v>4</v>
      </c>
      <c r="F10" s="61" t="s">
        <v>4</v>
      </c>
      <c r="G10" s="92" t="s">
        <v>4</v>
      </c>
      <c r="H10" s="92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3" t="s">
        <v>110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63" t="s">
        <v>113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3" t="s">
        <v>112</v>
      </c>
      <c r="B15" s="64">
        <v>22669900</v>
      </c>
      <c r="C15" s="64">
        <v>873000</v>
      </c>
      <c r="D15" s="64">
        <v>3856</v>
      </c>
      <c r="E15" s="65">
        <v>-20738843</v>
      </c>
      <c r="F15" s="64">
        <f>SUM(B15:E15)</f>
        <v>2807913</v>
      </c>
      <c r="G15" s="66">
        <v>73953</v>
      </c>
      <c r="H15" s="66">
        <f>SUM(F15:G15)</f>
        <v>2881866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64"/>
      <c r="D16" s="64"/>
      <c r="E16" s="64"/>
      <c r="F16" s="6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4" t="s">
        <v>119</v>
      </c>
      <c r="B17" s="65"/>
      <c r="C17" s="65"/>
      <c r="D17" s="65"/>
      <c r="E17" s="65"/>
      <c r="F17" s="65"/>
      <c r="G17" s="65"/>
      <c r="H17" s="6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4" t="s">
        <v>130</v>
      </c>
      <c r="B18" s="65"/>
      <c r="C18" s="65"/>
      <c r="D18" s="65"/>
      <c r="E18" s="65"/>
      <c r="F18" s="65"/>
      <c r="G18" s="65"/>
      <c r="H18" s="6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4" t="s">
        <v>120</v>
      </c>
      <c r="B19" s="65">
        <v>0</v>
      </c>
      <c r="C19" s="65">
        <v>0</v>
      </c>
      <c r="D19" s="64">
        <f>D23-D15</f>
        <v>-79912</v>
      </c>
      <c r="E19" s="65">
        <v>0</v>
      </c>
      <c r="F19" s="64">
        <f>SUM(B19:E19)</f>
        <v>-79912</v>
      </c>
      <c r="G19" s="65">
        <v>0</v>
      </c>
      <c r="H19" s="66">
        <f>SUM(F19:G19)</f>
        <v>-79912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4"/>
      <c r="B20" s="65"/>
      <c r="C20" s="65"/>
      <c r="D20" s="65"/>
      <c r="E20" s="65"/>
      <c r="F20" s="65"/>
      <c r="G20" s="65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4" t="s">
        <v>123</v>
      </c>
      <c r="B21" s="65">
        <v>0</v>
      </c>
      <c r="C21" s="65">
        <v>0</v>
      </c>
      <c r="D21" s="65">
        <v>0</v>
      </c>
      <c r="E21" s="65">
        <f>CONPL!C28</f>
        <v>204242</v>
      </c>
      <c r="F21" s="64">
        <f>SUM(B21:E21)</f>
        <v>204242</v>
      </c>
      <c r="G21" s="65">
        <f>CONPL!C29</f>
        <v>-356</v>
      </c>
      <c r="H21" s="66">
        <f>SUM(F21:G21)</f>
        <v>203886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67"/>
      <c r="C22" s="68"/>
      <c r="D22" s="68"/>
      <c r="E22" s="68"/>
      <c r="F22" s="68"/>
      <c r="G22" s="94"/>
      <c r="H22" s="9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60</v>
      </c>
      <c r="B23" s="68">
        <f>SUM(B15:B22)</f>
        <v>22669900</v>
      </c>
      <c r="C23" s="68">
        <v>873000</v>
      </c>
      <c r="D23" s="68">
        <v>-76056</v>
      </c>
      <c r="E23" s="68">
        <f>SUM(E15:E22)</f>
        <v>-20534601</v>
      </c>
      <c r="F23" s="68">
        <f>SUM(F15:F22)</f>
        <v>2932243</v>
      </c>
      <c r="G23" s="93">
        <f>SUM(G14:G22)</f>
        <v>73597</v>
      </c>
      <c r="H23" s="93">
        <f>SUM(H14:H22)</f>
        <v>3005840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64"/>
      <c r="D24" s="64"/>
      <c r="E24" s="64"/>
      <c r="F24" s="6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2"/>
      <c r="B25" s="1"/>
      <c r="C25" s="64"/>
      <c r="D25" s="64"/>
      <c r="E25" s="64"/>
      <c r="F25" s="6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3" t="s">
        <v>110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63" t="s">
        <v>111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2" t="s">
        <v>59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3" t="s">
        <v>112</v>
      </c>
      <c r="B30" s="64">
        <v>22098400</v>
      </c>
      <c r="C30" s="64">
        <v>873000</v>
      </c>
      <c r="D30" s="64">
        <v>154530</v>
      </c>
      <c r="E30" s="65">
        <v>-15078180</v>
      </c>
      <c r="F30" s="64">
        <f>SUM(B30:E30)</f>
        <v>8047750</v>
      </c>
      <c r="G30" s="66">
        <v>74372</v>
      </c>
      <c r="H30" s="66">
        <f>SUM(F30:G30)</f>
        <v>8122122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2"/>
      <c r="B31" s="1" t="s">
        <v>0</v>
      </c>
      <c r="C31" s="64"/>
      <c r="D31" s="64"/>
      <c r="E31" s="64"/>
      <c r="F31" s="6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4" t="s">
        <v>117</v>
      </c>
      <c r="B32" s="1"/>
      <c r="C32" s="64"/>
      <c r="D32" s="64"/>
      <c r="E32" s="64"/>
      <c r="F32" s="6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4" t="s">
        <v>118</v>
      </c>
      <c r="B33" s="65">
        <v>571500</v>
      </c>
      <c r="C33" s="64">
        <v>0</v>
      </c>
      <c r="D33" s="64">
        <v>0</v>
      </c>
      <c r="E33" s="102">
        <v>0</v>
      </c>
      <c r="F33" s="64">
        <f>SUM(B33:E33)</f>
        <v>571500</v>
      </c>
      <c r="G33" s="66">
        <v>0</v>
      </c>
      <c r="H33" s="66">
        <f>SUM(F33:G33)</f>
        <v>571500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4"/>
      <c r="B34" s="1"/>
      <c r="C34" s="64"/>
      <c r="D34" s="64"/>
      <c r="E34" s="64"/>
      <c r="F34" s="6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4" t="s">
        <v>119</v>
      </c>
      <c r="B35" s="1"/>
      <c r="C35" s="64"/>
      <c r="D35" s="64"/>
      <c r="E35" s="64"/>
      <c r="F35" s="6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4" t="s">
        <v>130</v>
      </c>
      <c r="B36" s="1"/>
      <c r="C36" s="64"/>
      <c r="D36" s="64"/>
      <c r="E36" s="64"/>
      <c r="F36" s="6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4" t="s">
        <v>120</v>
      </c>
      <c r="B37" s="64">
        <v>0</v>
      </c>
      <c r="C37" s="64">
        <v>0</v>
      </c>
      <c r="D37" s="64">
        <v>-51930</v>
      </c>
      <c r="E37" s="64">
        <v>0</v>
      </c>
      <c r="F37" s="64">
        <f>SUM(B37:E37)</f>
        <v>-51930</v>
      </c>
      <c r="G37" s="101">
        <v>0</v>
      </c>
      <c r="H37" s="66">
        <f>SUM(F37:G37)</f>
        <v>-51930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4"/>
      <c r="B38" s="1"/>
      <c r="C38" s="64"/>
      <c r="D38" s="64"/>
      <c r="E38" s="64"/>
      <c r="F38" s="6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4" t="s">
        <v>124</v>
      </c>
      <c r="B39" s="64">
        <v>0</v>
      </c>
      <c r="C39" s="64">
        <v>0</v>
      </c>
      <c r="D39" s="64">
        <v>0</v>
      </c>
      <c r="E39" s="64">
        <f>CONPL!F28</f>
        <v>-875903</v>
      </c>
      <c r="F39" s="64">
        <f>SUM(B39:E39)</f>
        <v>-875903</v>
      </c>
      <c r="G39" s="65">
        <f>CONPL!F29</f>
        <v>638</v>
      </c>
      <c r="H39" s="66">
        <f>SUM(F39:G39)</f>
        <v>-875265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2"/>
      <c r="B40" s="67"/>
      <c r="C40" s="68"/>
      <c r="D40" s="68"/>
      <c r="E40" s="68"/>
      <c r="F40" s="68"/>
      <c r="G40" s="94"/>
      <c r="H40" s="9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2" t="s">
        <v>60</v>
      </c>
      <c r="B41" s="68">
        <f aca="true" t="shared" si="0" ref="B41:H41">SUM(B30:B39)</f>
        <v>22669900</v>
      </c>
      <c r="C41" s="68">
        <f t="shared" si="0"/>
        <v>873000</v>
      </c>
      <c r="D41" s="68">
        <f t="shared" si="0"/>
        <v>102600</v>
      </c>
      <c r="E41" s="68">
        <f t="shared" si="0"/>
        <v>-15954083</v>
      </c>
      <c r="F41" s="68">
        <f t="shared" si="0"/>
        <v>7691417</v>
      </c>
      <c r="G41" s="93">
        <f t="shared" si="0"/>
        <v>75010</v>
      </c>
      <c r="H41" s="93">
        <f t="shared" si="0"/>
        <v>7766427</v>
      </c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7:8" s="1" customFormat="1" ht="12.75">
      <c r="G42" s="79"/>
      <c r="H42" s="79"/>
    </row>
    <row r="43" s="1" customFormat="1" ht="12.75">
      <c r="H43" s="66"/>
    </row>
    <row r="44" spans="1:176" ht="12.75">
      <c r="A44" s="2"/>
      <c r="B44" s="1"/>
      <c r="C44" s="1"/>
      <c r="D44" s="1"/>
      <c r="E44" s="1"/>
      <c r="F44" s="6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3" t="s">
        <v>61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4" t="s">
        <v>135</v>
      </c>
    </row>
    <row r="47" ht="12.75">
      <c r="A47" s="4" t="s">
        <v>62</v>
      </c>
    </row>
  </sheetData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63</v>
      </c>
      <c r="B1" t="s">
        <v>64</v>
      </c>
    </row>
    <row r="2" spans="1:2" ht="12.75">
      <c r="A2" t="s">
        <v>65</v>
      </c>
      <c r="B2" t="s">
        <v>66</v>
      </c>
    </row>
    <row r="3" spans="1:2" ht="12.75">
      <c r="A3" t="s">
        <v>67</v>
      </c>
      <c r="B3" t="s">
        <v>68</v>
      </c>
    </row>
    <row r="4" spans="1:2" ht="12.75">
      <c r="A4" t="s">
        <v>69</v>
      </c>
      <c r="B4" t="s">
        <v>70</v>
      </c>
    </row>
    <row r="5" spans="1:2" ht="12.75">
      <c r="A5" t="s">
        <v>71</v>
      </c>
      <c r="B5" t="s">
        <v>72</v>
      </c>
    </row>
    <row r="6" spans="1:2" ht="12.75">
      <c r="A6" t="s">
        <v>73</v>
      </c>
      <c r="B6" t="s">
        <v>74</v>
      </c>
    </row>
    <row r="7" spans="1:2" ht="12.75">
      <c r="A7" t="s">
        <v>75</v>
      </c>
      <c r="B7" t="s">
        <v>76</v>
      </c>
    </row>
    <row r="8" spans="1:2" ht="12.75">
      <c r="A8" t="s">
        <v>77</v>
      </c>
      <c r="B8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2006-05-22T08:52:00Z</cp:lastPrinted>
  <dcterms:created xsi:type="dcterms:W3CDTF">2005-08-19T02:13:51Z</dcterms:created>
  <dcterms:modified xsi:type="dcterms:W3CDTF">2006-05-23T09:46:03Z</dcterms:modified>
  <cp:category/>
  <cp:version/>
  <cp:contentType/>
  <cp:contentStatus/>
</cp:coreProperties>
</file>